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ynaldo.javier\Desktop\ESTADOS FINANCIEROS COMPARATIVOS  AL CIERRE FISCAL 2024-2023\"/>
    </mc:Choice>
  </mc:AlternateContent>
  <xr:revisionPtr revIDLastSave="0" documentId="8_{AC219D94-6640-4EFF-B985-194F883F3819}" xr6:coauthVersionLast="47" xr6:coauthVersionMax="47" xr10:uidLastSave="{00000000-0000-0000-0000-000000000000}"/>
  <bookViews>
    <workbookView xWindow="-120" yWindow="-120" windowWidth="20730" windowHeight="11040" xr2:uid="{ABB1525B-CDA0-4B9C-9E6E-3B72FCC15674}"/>
  </bookViews>
  <sheets>
    <sheet name="Flujo de Efectivo" sheetId="1" r:id="rId1"/>
  </sheets>
  <externalReferences>
    <externalReference r:id="rId2"/>
  </externalReferences>
  <definedNames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B59" i="1"/>
  <c r="D43" i="1"/>
  <c r="B43" i="1"/>
  <c r="B36" i="1"/>
  <c r="B23" i="1"/>
  <c r="B21" i="1"/>
  <c r="D20" i="1"/>
  <c r="B20" i="1"/>
  <c r="D19" i="1"/>
  <c r="B19" i="1"/>
  <c r="D18" i="1"/>
  <c r="B18" i="1"/>
  <c r="D14" i="1"/>
  <c r="B14" i="1"/>
  <c r="D13" i="1"/>
  <c r="D27" i="1" s="1"/>
  <c r="D60" i="1" s="1"/>
  <c r="D62" i="1" s="1"/>
  <c r="B13" i="1"/>
  <c r="B27" i="1" s="1"/>
  <c r="B60" i="1" s="1"/>
  <c r="B62" i="1" s="1"/>
</calcChain>
</file>

<file path=xl/sharedStrings.xml><?xml version="1.0" encoding="utf-8"?>
<sst xmlns="http://schemas.openxmlformats.org/spreadsheetml/2006/main" count="66" uniqueCount="59">
  <si>
    <t>Defensa Civil</t>
  </si>
  <si>
    <t>Estado de Flujo de Efectivo</t>
  </si>
  <si>
    <t>Del ejercicio terminado al 31 de diciembre de 2024 y 2023</t>
  </si>
  <si>
    <t>(Valores en RD$)</t>
  </si>
  <si>
    <t>Flujo de efectivo procedentes de actividades operativas</t>
  </si>
  <si>
    <t>2024</t>
  </si>
  <si>
    <t>2023</t>
  </si>
  <si>
    <t>Cobros impuestos</t>
  </si>
  <si>
    <t>Contribuciones de la seguridad social</t>
  </si>
  <si>
    <t>Cobros por venta de bienes y servicios y arrendamientos</t>
  </si>
  <si>
    <t xml:space="preserve"> Cobros de subvenciones, transferencias, y otras asignaciones </t>
  </si>
  <si>
    <t>Cobros de seguros por primas, reclamos y otros</t>
  </si>
  <si>
    <t>Cobros por contratos mantenidos para negocios o intercambio</t>
  </si>
  <si>
    <t xml:space="preserve"> Cobros de intereses financieros</t>
  </si>
  <si>
    <t>Otros cobros</t>
  </si>
  <si>
    <t xml:space="preserve">Pagos a otras entidades  (Transferencias) </t>
  </si>
  <si>
    <t>Pagos a los trabajadores o en beneficio de ellos</t>
  </si>
  <si>
    <t xml:space="preserve">Pagos por contribuciones a la seguridad social </t>
  </si>
  <si>
    <t>Pagos de pensiones y jubilaciones</t>
  </si>
  <si>
    <t>Pagos a proveedores</t>
  </si>
  <si>
    <t>Pagos por contratos mantenidos para negocios o intercambio</t>
  </si>
  <si>
    <t xml:space="preserve"> Pagos de intereses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</si>
  <si>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</si>
  <si>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</si>
  <si>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</si>
  <si>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</si>
  <si>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</si>
  <si>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</si>
  <si>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</si>
  <si>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</si>
  <si>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</si>
  <si>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</si>
  <si>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</si>
  <si>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</si>
  <si>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</si>
  <si>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</si>
  <si>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</si>
  <si>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</si>
  <si>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Aumento de cuentas por pagar</t>
  </si>
  <si>
    <t>Cobro por préstamos, pagarés, hipotecas</t>
  </si>
  <si>
    <t>Cobro por aporte de accionista</t>
  </si>
  <si>
    <t xml:space="preserve">Cobro de los arrendatarios por contratos de arrendamientos financieros </t>
  </si>
  <si>
    <t>Disminucion de cuentas por pagar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</si>
  <si>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</si>
  <si>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</si>
  <si>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</si>
  <si>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</si>
  <si>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</si>
  <si>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</si>
  <si>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</si>
  <si>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</si>
  <si>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</si>
  <si>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Las notas en las páginas 7 a 15 son parte integral de estos Estados Financieros.</t>
  </si>
  <si>
    <t>_______________________________</t>
  </si>
  <si>
    <t>Firma del Director  o Presidente</t>
  </si>
  <si>
    <t>Firma del Financiero</t>
  </si>
  <si>
    <t>___________________________</t>
  </si>
  <si>
    <t>Firma del Enc. Administrativo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</si>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</sst>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0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164" fontId="4" fillId="0" borderId="0" xfId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41" fontId="4" fillId="2" borderId="0" xfId="1" applyNumberFormat="1" applyFont="1" applyFill="1" applyAlignment="1">
      <alignment horizontal="center" vertical="center" wrapText="1"/>
    </xf>
    <xf numFmtId="41" fontId="4" fillId="0" borderId="0" xfId="1" applyNumberFormat="1" applyFont="1" applyAlignment="1">
      <alignment horizontal="center" vertical="center" wrapText="1"/>
    </xf>
    <xf numFmtId="43" fontId="2" fillId="0" borderId="0" xfId="0" applyNumberFormat="1" applyFont="1"/>
    <xf numFmtId="4" fontId="4" fillId="2" borderId="0" xfId="0" applyNumberFormat="1" applyFont="1" applyFill="1" applyAlignment="1">
      <alignment horizontal="right" vertical="center"/>
    </xf>
    <xf numFmtId="41" fontId="4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1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1" fontId="2" fillId="0" borderId="0" xfId="1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1" fontId="4" fillId="0" borderId="0" xfId="1" applyNumberFormat="1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41" fontId="4" fillId="0" borderId="0" xfId="1" applyNumberFormat="1" applyFont="1" applyBorder="1" applyAlignment="1">
      <alignment horizontal="center" vertical="center" wrapText="1"/>
    </xf>
    <xf numFmtId="41" fontId="2" fillId="0" borderId="0" xfId="1" applyNumberFormat="1" applyFont="1" applyAlignment="1">
      <alignment vertical="center" wrapText="1"/>
    </xf>
    <xf numFmtId="4" fontId="2" fillId="0" borderId="0" xfId="0" applyNumberFormat="1" applyFont="1"/>
    <xf numFmtId="41" fontId="3" fillId="0" borderId="0" xfId="1" applyNumberFormat="1" applyFont="1" applyAlignment="1">
      <alignment horizontal="center" vertical="center" wrapText="1"/>
    </xf>
    <xf numFmtId="4" fontId="5" fillId="0" borderId="0" xfId="0" applyNumberFormat="1" applyFont="1"/>
    <xf numFmtId="3" fontId="2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horizontal="center"/>
    </xf>
    <xf numFmtId="164" fontId="8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ESTADOS%20FINANCIEROS%20COMPARATIVOS%20%20AL%20CIERRE%20FISCAL%202024-2023\Estados%20Financieros%20Comparativos%202024-2023.xlsx" TargetMode="External"/><Relationship Id="rId1" Type="http://schemas.openxmlformats.org/officeDocument/2006/relationships/externalLinkPath" Target="Estados%20Financieros%20Comparativos%202024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"/>
      <sheetName val="Est. de Rendimiento Fin"/>
      <sheetName val="Hoja1"/>
      <sheetName val="Hoja2"/>
      <sheetName val="Hoja4"/>
      <sheetName val="Hoja5"/>
      <sheetName val="Hoja6"/>
      <sheetName val="Hoja7"/>
      <sheetName val="Hoja8"/>
      <sheetName val="Hoja9"/>
      <sheetName val="Cambio del Patrimonio"/>
      <sheetName val="Flujo de Efectivo"/>
      <sheetName val="Estado de los Importes consolid"/>
      <sheetName val="NOTAS 7 AL 48 "/>
      <sheetName val="INGRESO POR DONACIONES"/>
      <sheetName val="RECLAS-POLIZA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9">
          <cell r="D29">
            <v>22119810.300000001</v>
          </cell>
        </row>
      </sheetData>
      <sheetData sheetId="13">
        <row r="161">
          <cell r="H161">
            <v>20020000</v>
          </cell>
        </row>
        <row r="162">
          <cell r="F162">
            <v>27010000</v>
          </cell>
        </row>
        <row r="179">
          <cell r="F179">
            <v>254233019.03999999</v>
          </cell>
          <cell r="H179">
            <v>217535483</v>
          </cell>
        </row>
        <row r="188">
          <cell r="F188">
            <v>42497541.039999999</v>
          </cell>
        </row>
        <row r="202">
          <cell r="F202">
            <v>2633398.96</v>
          </cell>
          <cell r="H202">
            <v>1682988.02</v>
          </cell>
        </row>
        <row r="224">
          <cell r="F224">
            <v>7334152.3200000003</v>
          </cell>
          <cell r="H224">
            <v>6899213.4400000004</v>
          </cell>
        </row>
        <row r="225">
          <cell r="F225">
            <v>7348128.5199999996</v>
          </cell>
          <cell r="H225">
            <v>6922842.3300000001</v>
          </cell>
        </row>
        <row r="226">
          <cell r="F226">
            <v>1204774.68</v>
          </cell>
          <cell r="H226">
            <v>1128487.71</v>
          </cell>
        </row>
        <row r="227">
          <cell r="F227">
            <v>160949505.81</v>
          </cell>
          <cell r="H227">
            <v>142294387.71000004</v>
          </cell>
        </row>
        <row r="243">
          <cell r="F243">
            <v>1803899.3</v>
          </cell>
          <cell r="H243">
            <v>7877826.96</v>
          </cell>
        </row>
        <row r="287">
          <cell r="F287">
            <v>727650.04</v>
          </cell>
        </row>
        <row r="332">
          <cell r="F332">
            <v>67258238.430000007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4F479-5464-410A-8B04-637A3AB5EE09}">
  <dimension ref="A2:K75"/>
  <sheetViews>
    <sheetView tabSelected="1" zoomScaleNormal="100" workbookViewId="0">
      <selection activeCell="A13" sqref="A13"/>
    </sheetView>
  </sheetViews>
  <sheetFormatPr baseColWidth="10" defaultColWidth="10" defaultRowHeight="15.75"/>
  <cols>
    <col min="1" max="1" width="51.5" style="1" customWidth="1"/>
    <col min="2" max="2" width="18.75" style="2" customWidth="1"/>
    <col min="3" max="3" width="2" style="2" customWidth="1"/>
    <col min="4" max="4" width="19.625" style="2" customWidth="1"/>
    <col min="5" max="5" width="35.5" style="1" customWidth="1"/>
    <col min="6" max="6" width="47.25" style="1" customWidth="1"/>
    <col min="7" max="7" width="2" style="1" customWidth="1"/>
    <col min="8" max="8" width="15.625" style="1" customWidth="1"/>
    <col min="9" max="9" width="12.625" style="1" bestFit="1" customWidth="1"/>
    <col min="10" max="10" width="13.625" style="1" bestFit="1" customWidth="1"/>
    <col min="11" max="11" width="12" style="1" bestFit="1" customWidth="1"/>
    <col min="12" max="16384" width="10" style="1"/>
  </cols>
  <sheetData>
    <row r="2" spans="1:6" ht="6" customHeight="1"/>
    <row r="3" spans="1:6">
      <c r="A3" s="3" t="s">
        <v>0</v>
      </c>
      <c r="B3" s="3"/>
      <c r="C3" s="3"/>
      <c r="D3" s="3"/>
    </row>
    <row r="4" spans="1:6">
      <c r="A4" s="3" t="s">
        <v>1</v>
      </c>
      <c r="B4" s="3"/>
      <c r="C4" s="3"/>
      <c r="D4" s="3"/>
    </row>
    <row r="5" spans="1:6">
      <c r="A5" s="3" t="s">
        <v>2</v>
      </c>
      <c r="B5" s="3"/>
      <c r="C5" s="3"/>
      <c r="D5" s="3"/>
    </row>
    <row r="6" spans="1:6">
      <c r="A6" s="3" t="s">
        <v>3</v>
      </c>
      <c r="B6" s="3"/>
      <c r="C6" s="3"/>
      <c r="D6" s="3"/>
    </row>
    <row r="7" spans="1:6">
      <c r="A7" s="4"/>
    </row>
    <row r="8" spans="1:6">
      <c r="A8" s="5" t="s">
        <v>4</v>
      </c>
    </row>
    <row r="9" spans="1:6">
      <c r="B9" s="6" t="s">
        <v>5</v>
      </c>
      <c r="C9" s="6"/>
      <c r="D9" s="6" t="s">
        <v>6</v>
      </c>
    </row>
    <row r="10" spans="1:6">
      <c r="B10" s="7"/>
      <c r="C10" s="7"/>
      <c r="D10" s="7"/>
    </row>
    <row r="11" spans="1:6" hidden="1">
      <c r="A11" s="8" t="s">
        <v>7</v>
      </c>
      <c r="B11" s="7">
        <v>0</v>
      </c>
      <c r="C11" s="7"/>
      <c r="D11" s="7">
        <v>0</v>
      </c>
    </row>
    <row r="12" spans="1:6" hidden="1">
      <c r="A12" s="8" t="s">
        <v>8</v>
      </c>
      <c r="B12" s="7">
        <v>0</v>
      </c>
      <c r="C12" s="7"/>
      <c r="D12" s="7">
        <v>0</v>
      </c>
    </row>
    <row r="13" spans="1:6">
      <c r="A13" s="9" t="s">
        <v>9</v>
      </c>
      <c r="B13" s="10">
        <f>+'[1]NOTAS 7 AL 48 '!F162</f>
        <v>27010000</v>
      </c>
      <c r="C13" s="11"/>
      <c r="D13" s="11">
        <f>'[1]NOTAS 7 AL 48 '!H161</f>
        <v>20020000</v>
      </c>
      <c r="E13" s="12"/>
    </row>
    <row r="14" spans="1:6">
      <c r="A14" s="9" t="s">
        <v>10</v>
      </c>
      <c r="B14" s="10">
        <f>+'[1]NOTAS 7 AL 48 '!F179+'[1]NOTAS 7 AL 48 '!F188</f>
        <v>296730560.07999998</v>
      </c>
      <c r="C14" s="11"/>
      <c r="D14" s="11">
        <f>'[1]NOTAS 7 AL 48 '!H179</f>
        <v>217535483</v>
      </c>
      <c r="E14" s="7"/>
      <c r="F14" s="12"/>
    </row>
    <row r="15" spans="1:6">
      <c r="A15" s="9" t="s">
        <v>11</v>
      </c>
      <c r="B15" s="10">
        <v>1898823.96</v>
      </c>
      <c r="C15" s="11"/>
      <c r="D15" s="11">
        <v>0</v>
      </c>
      <c r="E15" s="12"/>
    </row>
    <row r="16" spans="1:6" hidden="1">
      <c r="A16" s="9" t="s">
        <v>12</v>
      </c>
      <c r="B16" s="10">
        <v>0</v>
      </c>
      <c r="C16" s="11"/>
      <c r="D16" s="11">
        <v>0</v>
      </c>
      <c r="E16" s="12"/>
      <c r="F16" s="12"/>
    </row>
    <row r="17" spans="1:8" hidden="1">
      <c r="A17" s="9" t="s">
        <v>13</v>
      </c>
      <c r="B17" s="10">
        <v>0</v>
      </c>
      <c r="C17" s="11"/>
      <c r="D17" s="11">
        <v>0</v>
      </c>
      <c r="E17" s="12"/>
      <c r="F17" s="12"/>
      <c r="G17" s="12"/>
    </row>
    <row r="18" spans="1:8">
      <c r="A18" s="9" t="s">
        <v>14</v>
      </c>
      <c r="B18" s="10">
        <f>'[1]NOTAS 7 AL 48 '!F202-B15</f>
        <v>734575</v>
      </c>
      <c r="C18" s="11"/>
      <c r="D18" s="11">
        <f>'[1]NOTAS 7 AL 48 '!H202</f>
        <v>1682988.02</v>
      </c>
      <c r="E18" s="12"/>
      <c r="F18" s="13"/>
      <c r="G18" s="13"/>
      <c r="H18" s="13"/>
    </row>
    <row r="19" spans="1:8" ht="24" customHeight="1">
      <c r="A19" s="9" t="s">
        <v>15</v>
      </c>
      <c r="B19" s="10">
        <f>-'[1]NOTAS 7 AL 48 '!F243</f>
        <v>-1803899.3</v>
      </c>
      <c r="C19" s="11"/>
      <c r="D19" s="11">
        <f>-'[1]NOTAS 7 AL 48 '!H243</f>
        <v>-7877826.96</v>
      </c>
      <c r="E19" s="12"/>
      <c r="F19" s="2"/>
      <c r="H19" s="12"/>
    </row>
    <row r="20" spans="1:8">
      <c r="A20" s="8" t="s">
        <v>16</v>
      </c>
      <c r="B20" s="11">
        <f>-'[1]NOTAS 7 AL 48 '!F227+'[1]NOTAS 7 AL 48 '!F226+'[1]NOTAS 7 AL 48 '!F224+'[1]NOTAS 7 AL 48 '!F225</f>
        <v>-145062450.28999999</v>
      </c>
      <c r="C20" s="11"/>
      <c r="D20" s="11">
        <f>-('[1]NOTAS 7 AL 48 '!H227-'[1]NOTAS 7 AL 48 '!H224-'[1]NOTAS 7 AL 48 '!H225-'[1]NOTAS 7 AL 48 '!H226)</f>
        <v>-127343844.23000005</v>
      </c>
      <c r="E20" s="12"/>
      <c r="H20" s="12"/>
    </row>
    <row r="21" spans="1:8">
      <c r="A21" s="8" t="s">
        <v>17</v>
      </c>
      <c r="B21" s="11">
        <f>-'[1]NOTAS 7 AL 48 '!F226-'[1]NOTAS 7 AL 48 '!F224-'[1]NOTAS 7 AL 48 '!F225</f>
        <v>-15887055.52</v>
      </c>
      <c r="C21" s="11"/>
      <c r="D21" s="11">
        <v>-8027701</v>
      </c>
      <c r="E21" s="2"/>
      <c r="F21" s="13"/>
      <c r="H21" s="12"/>
    </row>
    <row r="22" spans="1:8">
      <c r="A22" s="8" t="s">
        <v>18</v>
      </c>
      <c r="B22" s="11"/>
      <c r="C22" s="11"/>
      <c r="D22" s="11">
        <v>-6922842</v>
      </c>
      <c r="F22" s="12"/>
    </row>
    <row r="23" spans="1:8">
      <c r="A23" s="8" t="s">
        <v>19</v>
      </c>
      <c r="B23" s="11">
        <f>-('[1]NOTAS 7 AL 48 '!F287+'[1]NOTAS 7 AL 48 '!F332)-75632569.87</f>
        <v>-143618458.34000003</v>
      </c>
      <c r="C23" s="11"/>
      <c r="D23" s="11">
        <v>-85511150</v>
      </c>
      <c r="E23" s="12"/>
    </row>
    <row r="24" spans="1:8" hidden="1">
      <c r="A24" s="8" t="s">
        <v>20</v>
      </c>
      <c r="B24" s="11">
        <v>0</v>
      </c>
      <c r="C24" s="11"/>
      <c r="D24" s="11">
        <v>0</v>
      </c>
      <c r="F24" s="12"/>
    </row>
    <row r="25" spans="1:8" hidden="1">
      <c r="A25" s="8" t="s">
        <v>21</v>
      </c>
      <c r="B25" s="11">
        <v>0</v>
      </c>
      <c r="C25" s="11"/>
      <c r="D25" s="11">
        <v>0</v>
      </c>
    </row>
    <row r="26" spans="1:8" hidden="1">
      <c r="A26" s="8" t="s">
        <v>22</v>
      </c>
      <c r="B26" s="14"/>
      <c r="C26" s="11"/>
      <c r="D26" s="14"/>
      <c r="E26" s="12"/>
    </row>
    <row r="27" spans="1:8">
      <c r="A27" s="15" t="s">
        <v>23</v>
      </c>
      <c r="B27" s="16">
        <f>+B13+B14+B15+B18+B19+B20+B21+B22+B23</f>
        <v>20002095.589999914</v>
      </c>
      <c r="C27" s="16"/>
      <c r="D27" s="16">
        <f>+D13+D14+D18+D19+D20+D21+D22+D23</f>
        <v>3555106.8299999535</v>
      </c>
      <c r="E27" s="12"/>
      <c r="H27" s="12"/>
    </row>
    <row r="28" spans="1:8">
      <c r="A28" s="17"/>
      <c r="B28" s="18"/>
      <c r="C28" s="18"/>
      <c r="D28" s="18"/>
      <c r="E28" s="12"/>
    </row>
    <row r="29" spans="1:8">
      <c r="A29" s="19" t="s">
        <v>24</v>
      </c>
      <c r="B29" s="20"/>
      <c r="C29" s="20"/>
      <c r="D29" s="20"/>
      <c r="E29" s="12"/>
    </row>
    <row r="30" spans="1:8" hidden="1">
      <c r="A30" s="21" t="s">
        <v>25</v>
      </c>
      <c r="B30" s="11">
        <v>0</v>
      </c>
      <c r="C30" s="11"/>
      <c r="D30" s="11">
        <v>0</v>
      </c>
    </row>
    <row r="31" spans="1:8" hidden="1">
      <c r="A31" s="8" t="s">
        <v>26</v>
      </c>
      <c r="B31" s="11">
        <v>0</v>
      </c>
      <c r="C31" s="11"/>
      <c r="D31" s="11">
        <v>0</v>
      </c>
    </row>
    <row r="32" spans="1:8" ht="31.5" hidden="1">
      <c r="A32" s="8" t="s">
        <v>27</v>
      </c>
      <c r="B32" s="11">
        <v>0</v>
      </c>
      <c r="C32" s="11"/>
      <c r="D32" s="11">
        <v>0</v>
      </c>
    </row>
    <row r="33" spans="1:11" ht="31.5" hidden="1">
      <c r="A33" s="8" t="s">
        <v>28</v>
      </c>
      <c r="B33" s="11">
        <v>0</v>
      </c>
      <c r="C33" s="11"/>
      <c r="D33" s="11">
        <v>0</v>
      </c>
    </row>
    <row r="34" spans="1:11" ht="31.5" hidden="1">
      <c r="A34" s="8" t="s">
        <v>29</v>
      </c>
      <c r="B34" s="11">
        <v>0</v>
      </c>
      <c r="C34" s="11"/>
      <c r="D34" s="11">
        <v>0</v>
      </c>
    </row>
    <row r="35" spans="1:11" hidden="1">
      <c r="A35" s="8" t="s">
        <v>14</v>
      </c>
      <c r="B35" s="11">
        <v>0</v>
      </c>
      <c r="C35" s="11"/>
      <c r="D35" s="11">
        <v>0</v>
      </c>
    </row>
    <row r="36" spans="1:11">
      <c r="A36" s="8" t="s">
        <v>30</v>
      </c>
      <c r="B36" s="14">
        <f>-'[1]Estado de los Importes consolid'!D29</f>
        <v>-22119810.300000001</v>
      </c>
      <c r="C36" s="11"/>
      <c r="D36" s="14">
        <v>-11035748</v>
      </c>
      <c r="E36" s="12"/>
    </row>
    <row r="37" spans="1:11" ht="31.5" hidden="1">
      <c r="A37" s="8" t="s">
        <v>31</v>
      </c>
      <c r="B37" s="11">
        <v>0</v>
      </c>
      <c r="C37" s="11"/>
      <c r="D37" s="11">
        <v>0</v>
      </c>
    </row>
    <row r="38" spans="1:11" ht="31.5" hidden="1">
      <c r="A38" s="8" t="s">
        <v>32</v>
      </c>
      <c r="B38" s="11">
        <v>0</v>
      </c>
      <c r="C38" s="11"/>
      <c r="D38" s="11">
        <v>0</v>
      </c>
    </row>
    <row r="39" spans="1:11" ht="31.5" hidden="1">
      <c r="A39" s="8" t="s">
        <v>33</v>
      </c>
      <c r="B39" s="11">
        <v>0</v>
      </c>
      <c r="C39" s="11"/>
      <c r="D39" s="11">
        <v>0</v>
      </c>
    </row>
    <row r="40" spans="1:11" ht="31.5" hidden="1">
      <c r="A40" s="8" t="s">
        <v>34</v>
      </c>
      <c r="B40" s="11">
        <v>0</v>
      </c>
      <c r="C40" s="11"/>
      <c r="D40" s="11">
        <v>0</v>
      </c>
    </row>
    <row r="41" spans="1:11">
      <c r="A41" s="8" t="s">
        <v>35</v>
      </c>
      <c r="B41" s="11"/>
      <c r="C41" s="11"/>
      <c r="D41" s="11"/>
    </row>
    <row r="42" spans="1:11" hidden="1">
      <c r="A42" s="8" t="s">
        <v>22</v>
      </c>
      <c r="B42" s="22">
        <v>0</v>
      </c>
      <c r="C42" s="22"/>
      <c r="D42" s="22">
        <v>0</v>
      </c>
    </row>
    <row r="43" spans="1:11">
      <c r="A43" s="19" t="s">
        <v>36</v>
      </c>
      <c r="B43" s="16">
        <f>SUM(B30:B42)</f>
        <v>-22119810.300000001</v>
      </c>
      <c r="C43" s="16"/>
      <c r="D43" s="16">
        <f>SUM(D30:D42)</f>
        <v>-11035748</v>
      </c>
      <c r="E43" s="12"/>
    </row>
    <row r="44" spans="1:11">
      <c r="A44" s="17"/>
      <c r="B44" s="23"/>
      <c r="C44" s="18"/>
      <c r="D44" s="23"/>
      <c r="E44" s="12"/>
      <c r="F44" s="24"/>
      <c r="I44" s="24"/>
    </row>
    <row r="45" spans="1:11">
      <c r="A45" s="19" t="s">
        <v>37</v>
      </c>
      <c r="B45" s="20"/>
      <c r="C45" s="20"/>
      <c r="D45" s="20"/>
      <c r="F45" s="24"/>
      <c r="G45" s="24"/>
      <c r="H45" s="24"/>
      <c r="I45" s="24"/>
      <c r="J45" s="24"/>
    </row>
    <row r="46" spans="1:11" hidden="1">
      <c r="A46" s="21" t="s">
        <v>38</v>
      </c>
      <c r="B46" s="11"/>
      <c r="C46" s="20"/>
      <c r="D46" s="11"/>
      <c r="E46" s="12"/>
      <c r="F46" s="24"/>
      <c r="G46" s="24"/>
      <c r="H46" s="24"/>
      <c r="I46" s="24"/>
      <c r="J46" s="24"/>
      <c r="K46" s="24"/>
    </row>
    <row r="47" spans="1:11" hidden="1">
      <c r="A47" s="9" t="s">
        <v>14</v>
      </c>
      <c r="B47" s="11"/>
      <c r="C47" s="11"/>
      <c r="D47" s="11"/>
      <c r="E47" s="12"/>
      <c r="F47" s="24"/>
      <c r="G47" s="24"/>
      <c r="H47" s="24"/>
      <c r="I47" s="24"/>
      <c r="J47" s="24"/>
      <c r="K47" s="24"/>
    </row>
    <row r="48" spans="1:11" hidden="1">
      <c r="A48" s="9" t="s">
        <v>39</v>
      </c>
      <c r="B48" s="11"/>
      <c r="C48" s="11"/>
      <c r="D48" s="11">
        <v>0</v>
      </c>
      <c r="E48" s="12"/>
      <c r="F48" s="24"/>
      <c r="G48" s="24"/>
      <c r="H48" s="24"/>
      <c r="I48" s="24"/>
      <c r="J48" s="24"/>
    </row>
    <row r="49" spans="1:10" hidden="1">
      <c r="A49" s="9" t="s">
        <v>40</v>
      </c>
      <c r="B49" s="11"/>
      <c r="C49" s="11"/>
      <c r="D49" s="11">
        <v>0</v>
      </c>
      <c r="E49" s="12"/>
      <c r="F49" s="24"/>
      <c r="G49" s="24"/>
      <c r="H49" s="24"/>
      <c r="I49" s="24"/>
      <c r="J49" s="24"/>
    </row>
    <row r="50" spans="1:10" ht="31.5" hidden="1">
      <c r="A50" s="9" t="s">
        <v>41</v>
      </c>
      <c r="B50" s="11"/>
      <c r="C50" s="11"/>
      <c r="D50" s="11">
        <v>0</v>
      </c>
      <c r="E50" s="12"/>
    </row>
    <row r="51" spans="1:10" hidden="1">
      <c r="A51" s="9" t="s">
        <v>14</v>
      </c>
      <c r="B51" s="11"/>
      <c r="C51" s="11"/>
      <c r="D51" s="11">
        <v>0</v>
      </c>
      <c r="E51" s="12"/>
      <c r="F51" s="12"/>
    </row>
    <row r="52" spans="1:10" hidden="1">
      <c r="A52" s="9" t="s">
        <v>22</v>
      </c>
      <c r="B52" s="11"/>
      <c r="C52" s="11"/>
      <c r="D52" s="11"/>
      <c r="E52" s="12"/>
      <c r="F52" s="12"/>
      <c r="H52" s="12"/>
      <c r="I52" s="12"/>
    </row>
    <row r="53" spans="1:10" hidden="1">
      <c r="A53" s="21" t="s">
        <v>42</v>
      </c>
      <c r="B53" s="11"/>
      <c r="C53" s="11"/>
      <c r="D53" s="11"/>
      <c r="E53" s="12"/>
      <c r="F53" s="12"/>
    </row>
    <row r="54" spans="1:10" ht="31.5" hidden="1">
      <c r="A54" s="8" t="s">
        <v>43</v>
      </c>
      <c r="B54" s="11">
        <v>0</v>
      </c>
      <c r="C54" s="11"/>
      <c r="D54" s="11">
        <v>0</v>
      </c>
      <c r="E54" s="12"/>
      <c r="F54" s="12"/>
    </row>
    <row r="55" spans="1:10" hidden="1">
      <c r="A55" s="8" t="s">
        <v>44</v>
      </c>
      <c r="B55" s="11">
        <v>0</v>
      </c>
      <c r="C55" s="11"/>
      <c r="D55" s="11">
        <v>0</v>
      </c>
    </row>
    <row r="56" spans="1:10" hidden="1">
      <c r="A56" s="8" t="s">
        <v>45</v>
      </c>
      <c r="B56" s="11">
        <v>0</v>
      </c>
      <c r="C56" s="11"/>
      <c r="D56" s="11">
        <v>0</v>
      </c>
    </row>
    <row r="57" spans="1:10" ht="31.5" hidden="1">
      <c r="A57" s="8" t="s">
        <v>46</v>
      </c>
      <c r="B57" s="11">
        <v>0</v>
      </c>
      <c r="C57" s="11"/>
      <c r="D57" s="11">
        <v>0</v>
      </c>
    </row>
    <row r="58" spans="1:10" hidden="1">
      <c r="A58" s="8" t="s">
        <v>47</v>
      </c>
      <c r="B58" s="22">
        <v>0</v>
      </c>
      <c r="C58" s="11"/>
      <c r="D58" s="22">
        <v>0</v>
      </c>
    </row>
    <row r="59" spans="1:10">
      <c r="A59" s="19" t="s">
        <v>48</v>
      </c>
      <c r="B59" s="16">
        <f>SUM(B46:B58)</f>
        <v>0</v>
      </c>
      <c r="C59" s="16"/>
      <c r="D59" s="16">
        <f t="shared" ref="D59" si="0">SUM(D46:D58)</f>
        <v>0</v>
      </c>
      <c r="E59" s="12"/>
      <c r="F59" s="12"/>
      <c r="H59" s="12"/>
      <c r="I59" s="12"/>
    </row>
    <row r="60" spans="1:10" ht="31.5">
      <c r="A60" s="8" t="s">
        <v>49</v>
      </c>
      <c r="B60" s="25">
        <f t="shared" ref="B60" si="1">B27+B43+B59</f>
        <v>-2117714.7100000866</v>
      </c>
      <c r="C60" s="25"/>
      <c r="D60" s="25">
        <f t="shared" ref="D60" si="2">D27+D43+D59</f>
        <v>-7480641.1700000465</v>
      </c>
      <c r="E60" s="2"/>
      <c r="F60" s="12"/>
    </row>
    <row r="61" spans="1:10">
      <c r="A61" s="8" t="s">
        <v>50</v>
      </c>
      <c r="B61" s="14">
        <v>26218835</v>
      </c>
      <c r="C61" s="11"/>
      <c r="D61" s="14">
        <v>33699477</v>
      </c>
      <c r="E61" s="12"/>
    </row>
    <row r="62" spans="1:10">
      <c r="A62" s="15" t="s">
        <v>51</v>
      </c>
      <c r="B62" s="16">
        <f>+B60+B61</f>
        <v>24101120.289999913</v>
      </c>
      <c r="C62" s="16"/>
      <c r="D62" s="16">
        <f>+D60+D61</f>
        <v>26218835.829999954</v>
      </c>
      <c r="E62" s="26"/>
      <c r="F62" s="12"/>
    </row>
    <row r="63" spans="1:10">
      <c r="E63" s="27"/>
    </row>
    <row r="64" spans="1:10">
      <c r="E64" s="12"/>
      <c r="F64" s="2"/>
    </row>
    <row r="65" spans="1:5">
      <c r="A65" s="1" t="s">
        <v>52</v>
      </c>
    </row>
    <row r="66" spans="1:5">
      <c r="E66" s="12"/>
    </row>
    <row r="67" spans="1:5">
      <c r="D67" s="28"/>
    </row>
    <row r="69" spans="1:5" ht="18" customHeight="1">
      <c r="A69" s="29" t="s">
        <v>53</v>
      </c>
      <c r="B69" s="30" t="s">
        <v>53</v>
      </c>
      <c r="C69" s="30"/>
      <c r="D69" s="30"/>
    </row>
    <row r="70" spans="1:5">
      <c r="A70" s="31" t="s">
        <v>54</v>
      </c>
      <c r="B70" s="32" t="s">
        <v>55</v>
      </c>
      <c r="C70" s="32"/>
      <c r="D70" s="32"/>
    </row>
    <row r="74" spans="1:5">
      <c r="A74" s="29" t="s">
        <v>56</v>
      </c>
      <c r="B74" s="30" t="s">
        <v>53</v>
      </c>
      <c r="C74" s="30"/>
      <c r="D74" s="30"/>
    </row>
    <row r="75" spans="1:5">
      <c r="A75" s="31" t="s">
        <v>57</v>
      </c>
      <c r="B75" s="32" t="s">
        <v>58</v>
      </c>
      <c r="C75" s="32"/>
      <c r="D75" s="32"/>
    </row>
  </sheetData>
  <mergeCells count="8">
    <mergeCell ref="B74:D74"/>
    <mergeCell ref="B75:D75"/>
    <mergeCell ref="A3:D3"/>
    <mergeCell ref="A4:D4"/>
    <mergeCell ref="A5:D5"/>
    <mergeCell ref="A6:D6"/>
    <mergeCell ref="B69:D69"/>
    <mergeCell ref="B70:D70"/>
  </mergeCells>
  <pageMargins left="0.70866141732283472" right="0.70866141732283472" top="1.3385826771653544" bottom="0.74803149606299213" header="0.31496062992125984" footer="0.31496062992125984"/>
  <pageSetup scale="85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Reynaldo Javier</cp:lastModifiedBy>
  <dcterms:created xsi:type="dcterms:W3CDTF">2025-01-27T18:45:17Z</dcterms:created>
  <dcterms:modified xsi:type="dcterms:W3CDTF">2025-01-27T18:45:28Z</dcterms:modified>
</cp:coreProperties>
</file>